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esktop\TIF\Documents\Documents\SITE INTERNET WD\FRANCAIS\02-Privilèges et immunités (Manuel)\ODPr\Calcul salaire et charges sociales (français et anglais)\"/>
    </mc:Choice>
  </mc:AlternateContent>
  <xr:revisionPtr revIDLastSave="0" documentId="13_ncr:1_{220AFE24-30DF-485A-9028-0866AA5458C9}" xr6:coauthVersionLast="47" xr6:coauthVersionMax="47" xr10:uidLastSave="{00000000-0000-0000-0000-000000000000}"/>
  <bookViews>
    <workbookView xWindow="25080" yWindow="-120" windowWidth="29040" windowHeight="15720" xr2:uid="{00000000-000D-0000-FFFF-FFFF00000000}"/>
  </bookViews>
  <sheets>
    <sheet name="Table" sheetId="1" r:id="rId1"/>
  </sheets>
  <definedNames>
    <definedName name="_xlnm.Print_Area" localSheetId="0">Table!$A$1:$C$71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8" i="1" l="1"/>
  <c r="B9" i="1" l="1"/>
  <c r="B18" i="1" s="1"/>
  <c r="B25" i="1" s="1"/>
  <c r="B14" i="1"/>
  <c r="B63" i="1"/>
  <c r="B64" i="1"/>
  <c r="B65" i="1"/>
  <c r="B66" i="1"/>
  <c r="B67" i="1"/>
  <c r="B68" i="1"/>
  <c r="B46" i="1" l="1"/>
  <c r="B44" i="1"/>
  <c r="B43" i="1"/>
  <c r="B48" i="1"/>
  <c r="B39" i="1"/>
  <c r="B37" i="1"/>
  <c r="B35" i="1"/>
  <c r="B33" i="1"/>
  <c r="B28" i="1"/>
  <c r="B34" i="1" s="1"/>
  <c r="B41" i="1"/>
  <c r="B40" i="1"/>
  <c r="B45" i="1"/>
  <c r="B69" i="1"/>
  <c r="B13" i="1"/>
  <c r="B15" i="1"/>
  <c r="B29" i="1"/>
  <c r="B49" i="1"/>
  <c r="B50" i="1" l="1"/>
  <c r="B30" i="1"/>
  <c r="B42" i="1"/>
  <c r="B38" i="1"/>
  <c r="B47" i="1"/>
  <c r="B36" i="1"/>
  <c r="B51" i="1" l="1"/>
  <c r="B60" i="1" s="1"/>
</calcChain>
</file>

<file path=xl/sharedStrings.xml><?xml version="1.0" encoding="utf-8"?>
<sst xmlns="http://schemas.openxmlformats.org/spreadsheetml/2006/main" count="110" uniqueCount="100">
  <si>
    <r>
      <t>Private Household Employees Ordinance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(PHEO)                                                </t>
    </r>
    <r>
      <rPr>
        <sz val="10"/>
        <rFont val="Arial"/>
        <family val="2"/>
      </rPr>
      <t>FDFA (January 2025)</t>
    </r>
  </si>
  <si>
    <t>Table for the calculation of monthly insurances contributions and premiums</t>
  </si>
  <si>
    <t>Enter the relevant amounts, calculation is made automatically</t>
  </si>
  <si>
    <r>
      <rPr>
        <b/>
        <sz val="9.5"/>
        <color indexed="30"/>
        <rFont val="Arial"/>
        <family val="2"/>
      </rPr>
      <t xml:space="preserve">1. </t>
    </r>
    <r>
      <rPr>
        <b/>
        <u/>
        <sz val="9.5"/>
        <color indexed="30"/>
        <rFont val="Arial"/>
        <family val="2"/>
      </rPr>
      <t>Conversion of net cash salary into gross salary (calculation of insurance contributions/premiums)</t>
    </r>
  </si>
  <si>
    <t>Net cash salary</t>
  </si>
  <si>
    <r>
      <t>(</t>
    </r>
    <r>
      <rPr>
        <b/>
        <i/>
        <u/>
        <sz val="8.5"/>
        <color indexed="17"/>
        <rFont val="Arial"/>
        <family val="2"/>
      </rPr>
      <t>enter amount</t>
    </r>
    <r>
      <rPr>
        <i/>
        <sz val="8.5"/>
        <rFont val="Arial"/>
        <family val="2"/>
      </rPr>
      <t>) as specified in employment contract, minimum CHF 1,200.-.</t>
    </r>
  </si>
  <si>
    <r>
      <t>Total gross cash salary (</t>
    </r>
    <r>
      <rPr>
        <u/>
        <sz val="9.5"/>
        <rFont val="Arial"/>
        <family val="2"/>
      </rPr>
      <t>converted</t>
    </r>
    <r>
      <rPr>
        <sz val="9.5"/>
        <rFont val="Arial"/>
        <family val="2"/>
      </rPr>
      <t>)</t>
    </r>
  </si>
  <si>
    <t>Net salary divided by a factor of 0.936 according to the conversion table.</t>
  </si>
  <si>
    <t>Total cash salary (amount rounded)</t>
  </si>
  <si>
    <t>Result of calculation rounded down to the nearest franc according to the conversion table.</t>
  </si>
  <si>
    <r>
      <t xml:space="preserve">2. </t>
    </r>
    <r>
      <rPr>
        <b/>
        <u/>
        <sz val="9.5"/>
        <color indexed="30"/>
        <rFont val="Arial"/>
        <family val="2"/>
      </rPr>
      <t>Remuneration for hours worked overtime (hours not compensated for by an equivalent period of leave)</t>
    </r>
  </si>
  <si>
    <r>
      <t>Hourly salary rate (</t>
    </r>
    <r>
      <rPr>
        <u/>
        <sz val="9.5"/>
        <rFont val="Arial"/>
        <family val="2"/>
      </rPr>
      <t>basis for calculation</t>
    </r>
    <r>
      <rPr>
        <sz val="9.5"/>
        <rFont val="Arial"/>
        <family val="2"/>
      </rPr>
      <t>)</t>
    </r>
  </si>
  <si>
    <t>based on 4 weeks of holiday per year, 180 hours of work per month (45 hours per week) and net cash salary (Section 1).</t>
  </si>
  <si>
    <t xml:space="preserve">Hourly rate increase of 25%  </t>
  </si>
  <si>
    <t>according to the rate specified in the employment contract (minimum 25%).</t>
  </si>
  <si>
    <t>Hourly rate increase of 50%</t>
  </si>
  <si>
    <t>according to the rate specified in the employment contract (Sundays and public holidays, minimum 50%).</t>
  </si>
  <si>
    <t>Hourly rate increase of 100%</t>
  </si>
  <si>
    <t>according to the rate specified in the employment contract (hours worked between 11pm and 6am, minimum 100%).</t>
  </si>
  <si>
    <r>
      <rPr>
        <b/>
        <sz val="9.5"/>
        <color indexed="30"/>
        <rFont val="Arial"/>
        <family val="2"/>
      </rPr>
      <t xml:space="preserve">3. </t>
    </r>
    <r>
      <rPr>
        <b/>
        <u/>
        <sz val="9.5"/>
        <color indexed="30"/>
        <rFont val="Arial"/>
        <family val="2"/>
      </rPr>
      <t>Salary Conditions</t>
    </r>
  </si>
  <si>
    <t>Gross cash salary</t>
  </si>
  <si>
    <t>see Section 1</t>
  </si>
  <si>
    <t>Salary in kind (accommodation and food)</t>
  </si>
  <si>
    <r>
      <t>(</t>
    </r>
    <r>
      <rPr>
        <b/>
        <i/>
        <u/>
        <sz val="8.5"/>
        <color indexed="17"/>
        <rFont val="Arial"/>
        <family val="2"/>
      </rPr>
      <t>enter amount</t>
    </r>
    <r>
      <rPr>
        <i/>
        <sz val="8.5"/>
        <rFont val="Arial"/>
        <family val="2"/>
      </rPr>
      <t>) where the private household employee resides in the employer’s home (AVS value CHF 990.-).</t>
    </r>
  </si>
  <si>
    <t>Accommodation cash allowance</t>
  </si>
  <si>
    <r>
      <t>(</t>
    </r>
    <r>
      <rPr>
        <b/>
        <i/>
        <u/>
        <sz val="8.5"/>
        <color indexed="17"/>
        <rFont val="Arial"/>
        <family val="2"/>
      </rPr>
      <t>enter amount</t>
    </r>
    <r>
      <rPr>
        <i/>
        <sz val="8.5"/>
        <rFont val="Arial"/>
        <family val="2"/>
      </rPr>
      <t xml:space="preserve">)  where the private household employee does not reside in the employer’s home (accommodation allowance as specified in employment contract). </t>
    </r>
  </si>
  <si>
    <t>Food cash allowance</t>
  </si>
  <si>
    <r>
      <t>(</t>
    </r>
    <r>
      <rPr>
        <b/>
        <i/>
        <u/>
        <sz val="8.5"/>
        <color indexed="17"/>
        <rFont val="Arial"/>
        <family val="2"/>
      </rPr>
      <t>enter amount</t>
    </r>
    <r>
      <rPr>
        <i/>
        <sz val="8.5"/>
        <rFont val="Arial"/>
        <family val="2"/>
      </rPr>
      <t xml:space="preserve">) where the private household employee does not reside in the employer’s home (food allowance as specified in the employment contract). </t>
    </r>
  </si>
  <si>
    <t>Partial food cash allowance</t>
  </si>
  <si>
    <r>
      <t>(</t>
    </r>
    <r>
      <rPr>
        <b/>
        <i/>
        <u/>
        <sz val="8.5"/>
        <color indexed="17"/>
        <rFont val="Arial"/>
        <family val="2"/>
      </rPr>
      <t>enter amount</t>
    </r>
    <r>
      <rPr>
        <i/>
        <sz val="8.5"/>
        <rFont val="Arial"/>
        <family val="2"/>
      </rPr>
      <t xml:space="preserve">) where the employer provides some of the private household employee’s meals (food allowance as specified in employment contract). </t>
    </r>
  </si>
  <si>
    <t>Travel costs (e.g. bus pass)</t>
  </si>
  <si>
    <r>
      <t>(</t>
    </r>
    <r>
      <rPr>
        <b/>
        <i/>
        <sz val="8.5"/>
        <color indexed="17"/>
        <rFont val="Arial"/>
        <family val="2"/>
      </rPr>
      <t>enter amount</t>
    </r>
    <r>
      <rPr>
        <i/>
        <sz val="8.5"/>
        <rFont val="Arial"/>
        <family val="2"/>
      </rPr>
      <t xml:space="preserve">) where the private household employee does not reside in the employer’s home. </t>
    </r>
  </si>
  <si>
    <t>Remuneration for hours worked overtime</t>
  </si>
  <si>
    <r>
      <t>(</t>
    </r>
    <r>
      <rPr>
        <b/>
        <i/>
        <sz val="8.5"/>
        <color indexed="17"/>
        <rFont val="Arial"/>
        <family val="2"/>
      </rPr>
      <t>enter amount</t>
    </r>
    <r>
      <rPr>
        <i/>
        <sz val="8.5"/>
        <rFont val="Arial"/>
        <family val="2"/>
      </rPr>
      <t>) based on the amounts given in Section 2.</t>
    </r>
  </si>
  <si>
    <t>Total gross salary subject to insurance contributions/premiums</t>
  </si>
  <si>
    <t>to be notified to the AVS Office, occupational pension insurance institution (LPP) and accident insurance company (LAA).</t>
  </si>
  <si>
    <r>
      <rPr>
        <b/>
        <sz val="9.5"/>
        <color indexed="30"/>
        <rFont val="Arial"/>
        <family val="2"/>
      </rPr>
      <t xml:space="preserve">4. </t>
    </r>
    <r>
      <rPr>
        <b/>
        <u/>
        <sz val="9.5"/>
        <color indexed="30"/>
        <rFont val="Arial"/>
        <family val="2"/>
      </rPr>
      <t>Social Security Insurance (AVS/AI/APG/AC)</t>
    </r>
  </si>
  <si>
    <t>same rate applies for all cantons</t>
  </si>
  <si>
    <t xml:space="preserve">AVS/AI/APG  </t>
  </si>
  <si>
    <t>10.60 % of total gross salary</t>
  </si>
  <si>
    <t xml:space="preserve">AC </t>
  </si>
  <si>
    <t>2.2% of total gross salary</t>
  </si>
  <si>
    <t>Total contributions</t>
  </si>
  <si>
    <r>
      <t xml:space="preserve">5. </t>
    </r>
    <r>
      <rPr>
        <b/>
        <u/>
        <sz val="9.5"/>
        <color indexed="30"/>
        <rFont val="Arial"/>
        <family val="2"/>
      </rPr>
      <t>Other Social Security Insurance and Costs</t>
    </r>
  </si>
  <si>
    <r>
      <t xml:space="preserve">to calculate the contributions according to the rate of the employer’s </t>
    </r>
    <r>
      <rPr>
        <b/>
        <i/>
        <u/>
        <sz val="8.5"/>
        <color indexed="10"/>
        <rFont val="Arial"/>
        <family val="2"/>
      </rPr>
      <t>canton of residence</t>
    </r>
    <r>
      <rPr>
        <b/>
        <i/>
        <sz val="8.5"/>
        <color indexed="10"/>
        <rFont val="Arial"/>
        <family val="2"/>
      </rPr>
      <t xml:space="preserve"> only, </t>
    </r>
    <r>
      <rPr>
        <b/>
        <i/>
        <sz val="8.5"/>
        <color indexed="17"/>
        <rFont val="Arial"/>
        <family val="2"/>
      </rPr>
      <t xml:space="preserve">enter "0" (zero) </t>
    </r>
    <r>
      <rPr>
        <b/>
        <i/>
        <sz val="8.5"/>
        <color indexed="10"/>
        <rFont val="Arial"/>
        <family val="2"/>
      </rPr>
      <t>for the other cantons (cancellation of formula).</t>
    </r>
  </si>
  <si>
    <r>
      <rPr>
        <b/>
        <sz val="9.5"/>
        <rFont val="Arial"/>
        <family val="2"/>
      </rPr>
      <t>Basel-Land</t>
    </r>
    <r>
      <rPr>
        <sz val="9.5"/>
        <rFont val="Arial"/>
        <family val="2"/>
      </rPr>
      <t xml:space="preserve"> Family allowance (AFam)</t>
    </r>
  </si>
  <si>
    <t>1.25% of total gross salary</t>
  </si>
  <si>
    <r>
      <rPr>
        <b/>
        <sz val="9.5"/>
        <rFont val="Arial"/>
        <family val="2"/>
      </rPr>
      <t>Basel-Land</t>
    </r>
    <r>
      <rPr>
        <sz val="9.5"/>
        <rFont val="Arial"/>
        <family val="2"/>
      </rPr>
      <t xml:space="preserve"> AVS Administrative costs</t>
    </r>
  </si>
  <si>
    <t>5% of the AVS/AI/APG contribution</t>
  </si>
  <si>
    <r>
      <rPr>
        <b/>
        <sz val="9.5"/>
        <rFont val="Arial"/>
        <family val="2"/>
      </rPr>
      <t>Basel-Stadt</t>
    </r>
    <r>
      <rPr>
        <sz val="9.5"/>
        <rFont val="Arial"/>
        <family val="2"/>
      </rPr>
      <t xml:space="preserve"> Family allowance (AFam)</t>
    </r>
  </si>
  <si>
    <t>1.65% of total gross salary</t>
  </si>
  <si>
    <r>
      <rPr>
        <b/>
        <sz val="9.5"/>
        <rFont val="Arial"/>
        <family val="2"/>
      </rPr>
      <t>Basel-Stadt</t>
    </r>
    <r>
      <rPr>
        <sz val="9.5"/>
        <rFont val="Arial"/>
        <family val="2"/>
      </rPr>
      <t xml:space="preserve"> AVS Administrative costs</t>
    </r>
  </si>
  <si>
    <r>
      <rPr>
        <b/>
        <sz val="9.5"/>
        <rFont val="Arial"/>
        <family val="2"/>
      </rPr>
      <t>Bern</t>
    </r>
    <r>
      <rPr>
        <sz val="9.5"/>
        <rFont val="Arial"/>
        <family val="2"/>
      </rPr>
      <t xml:space="preserve"> Family allowance (AFam)</t>
    </r>
  </si>
  <si>
    <t>1.5% of total gross salary</t>
  </si>
  <si>
    <r>
      <rPr>
        <b/>
        <sz val="9.5"/>
        <rFont val="Arial"/>
        <family val="2"/>
      </rPr>
      <t>Bern</t>
    </r>
    <r>
      <rPr>
        <sz val="9.5"/>
        <rFont val="Arial"/>
        <family val="2"/>
      </rPr>
      <t xml:space="preserve"> AVS Administrative costs</t>
    </r>
  </si>
  <si>
    <r>
      <rPr>
        <b/>
        <sz val="9.5"/>
        <rFont val="Arial"/>
        <family val="2"/>
      </rPr>
      <t>Fribourg</t>
    </r>
    <r>
      <rPr>
        <sz val="9.5"/>
        <rFont val="Arial"/>
        <family val="2"/>
      </rPr>
      <t xml:space="preserve"> Family allowance (AFam)</t>
    </r>
  </si>
  <si>
    <t>2.48% of total gross salary</t>
  </si>
  <si>
    <r>
      <t xml:space="preserve">Fribourg </t>
    </r>
    <r>
      <rPr>
        <sz val="9.5"/>
        <rFont val="Arial"/>
        <family val="2"/>
      </rPr>
      <t>Vocational training fund</t>
    </r>
  </si>
  <si>
    <t>0.04% of total gross salary</t>
  </si>
  <si>
    <r>
      <t xml:space="preserve">Fribourg </t>
    </r>
    <r>
      <rPr>
        <sz val="9.5"/>
        <rFont val="Arial"/>
        <family val="2"/>
      </rPr>
      <t>Day Hospitality fund</t>
    </r>
  </si>
  <si>
    <r>
      <rPr>
        <b/>
        <sz val="9.5"/>
        <rFont val="Arial"/>
        <family val="2"/>
      </rPr>
      <t>Fribourg</t>
    </r>
    <r>
      <rPr>
        <sz val="9.5"/>
        <rFont val="Arial"/>
        <family val="2"/>
      </rPr>
      <t xml:space="preserve"> AVS Administrative costs</t>
    </r>
  </si>
  <si>
    <r>
      <rPr>
        <b/>
        <sz val="9.5"/>
        <rFont val="Arial"/>
        <family val="2"/>
      </rPr>
      <t>Geneva</t>
    </r>
    <r>
      <rPr>
        <sz val="9.5"/>
        <rFont val="Arial"/>
        <family val="2"/>
      </rPr>
      <t xml:space="preserve"> Maternity allowance (AMat) </t>
    </r>
  </si>
  <si>
    <t>0.064% of total gross salary</t>
  </si>
  <si>
    <r>
      <rPr>
        <b/>
        <sz val="9.5"/>
        <rFont val="Arial"/>
        <family val="2"/>
      </rPr>
      <t>Geneva</t>
    </r>
    <r>
      <rPr>
        <sz val="9.5"/>
        <rFont val="Arial"/>
        <family val="2"/>
      </rPr>
      <t xml:space="preserve"> Family allowance (AFam)</t>
    </r>
  </si>
  <si>
    <t>2.25% of total gross salary</t>
  </si>
  <si>
    <r>
      <rPr>
        <b/>
        <sz val="9.5"/>
        <rFont val="Arial"/>
        <family val="2"/>
      </rPr>
      <t xml:space="preserve">Geneva </t>
    </r>
    <r>
      <rPr>
        <sz val="9.5"/>
        <rFont val="Arial"/>
        <family val="2"/>
      </rPr>
      <t>Early childhood contribution (CPE)</t>
    </r>
  </si>
  <si>
    <t>0.07% of total gross salary</t>
  </si>
  <si>
    <r>
      <rPr>
        <b/>
        <sz val="9.5"/>
        <rFont val="Arial"/>
        <family val="2"/>
      </rPr>
      <t xml:space="preserve">Geneva </t>
    </r>
    <r>
      <rPr>
        <sz val="9.5"/>
        <rFont val="Arial"/>
        <family val="2"/>
      </rPr>
      <t>Vocational training contribution (LFP)</t>
    </r>
  </si>
  <si>
    <t>0.15% of total gross salary</t>
  </si>
  <si>
    <r>
      <rPr>
        <b/>
        <sz val="9.5"/>
        <rFont val="Arial"/>
        <family val="2"/>
      </rPr>
      <t>Geneva</t>
    </r>
    <r>
      <rPr>
        <sz val="9.5"/>
        <rFont val="Arial"/>
        <family val="2"/>
      </rPr>
      <t xml:space="preserve"> AVS Administrative costs</t>
    </r>
  </si>
  <si>
    <t>2.621% of the AVS/AI/APG contribution</t>
  </si>
  <si>
    <r>
      <rPr>
        <b/>
        <sz val="9.5"/>
        <rFont val="Arial"/>
        <family val="2"/>
      </rPr>
      <t>Vaud</t>
    </r>
    <r>
      <rPr>
        <sz val="9.5"/>
        <rFont val="Arial"/>
        <family val="2"/>
      </rPr>
      <t xml:space="preserve"> Family allowance (AFam)</t>
    </r>
  </si>
  <si>
    <t>2.62% of total gross salary</t>
  </si>
  <si>
    <r>
      <rPr>
        <b/>
        <sz val="9.5"/>
        <rFont val="Arial"/>
        <family val="2"/>
      </rPr>
      <t xml:space="preserve">Vaud </t>
    </r>
    <r>
      <rPr>
        <sz val="9.5"/>
        <rFont val="Arial"/>
        <family val="2"/>
      </rPr>
      <t>Additional family benefits</t>
    </r>
  </si>
  <si>
    <t>0.12% of total gross salary</t>
  </si>
  <si>
    <r>
      <rPr>
        <b/>
        <sz val="9.5"/>
        <rFont val="Arial"/>
        <family val="2"/>
      </rPr>
      <t>Vaud</t>
    </r>
    <r>
      <rPr>
        <sz val="9.5"/>
        <rFont val="Arial"/>
        <family val="2"/>
      </rPr>
      <t xml:space="preserve"> AVS Administrative costs</t>
    </r>
  </si>
  <si>
    <t>0.53% of total gross salary</t>
  </si>
  <si>
    <t xml:space="preserve">Total contribution  </t>
  </si>
  <si>
    <t xml:space="preserve"> </t>
  </si>
  <si>
    <r>
      <rPr>
        <b/>
        <sz val="9.5"/>
        <color indexed="30"/>
        <rFont val="Arial"/>
        <family val="2"/>
      </rPr>
      <t xml:space="preserve">6. </t>
    </r>
    <r>
      <rPr>
        <b/>
        <u/>
        <sz val="9.5"/>
        <color indexed="30"/>
        <rFont val="Arial"/>
        <family val="2"/>
      </rPr>
      <t>Occupational Pension insurance (LPP)</t>
    </r>
  </si>
  <si>
    <r>
      <t>(</t>
    </r>
    <r>
      <rPr>
        <b/>
        <i/>
        <u/>
        <sz val="8.5"/>
        <color indexed="17"/>
        <rFont val="Arial"/>
        <family val="2"/>
      </rPr>
      <t>enter amount</t>
    </r>
    <r>
      <rPr>
        <i/>
        <sz val="8.5"/>
        <rFont val="Arial"/>
        <family val="2"/>
      </rPr>
      <t>) premium calculated by the LPP institution on the basis of the total annual gross salary.</t>
    </r>
  </si>
  <si>
    <r>
      <rPr>
        <b/>
        <sz val="9.5"/>
        <color indexed="30"/>
        <rFont val="Arial"/>
        <family val="2"/>
      </rPr>
      <t xml:space="preserve">7. </t>
    </r>
    <r>
      <rPr>
        <b/>
        <u/>
        <sz val="9.5"/>
        <color indexed="30"/>
        <rFont val="Arial"/>
        <family val="2"/>
      </rPr>
      <t>Health Insurance (HIA)</t>
    </r>
  </si>
  <si>
    <r>
      <t>(</t>
    </r>
    <r>
      <rPr>
        <b/>
        <i/>
        <u/>
        <sz val="8.5"/>
        <color indexed="17"/>
        <rFont val="Arial"/>
        <family val="2"/>
      </rPr>
      <t>enter amount</t>
    </r>
    <r>
      <rPr>
        <i/>
        <sz val="8.5"/>
        <rFont val="Arial"/>
        <family val="2"/>
      </rPr>
      <t>) premium notified by the health insurance company (the premium is not based on salary).</t>
    </r>
  </si>
  <si>
    <r>
      <rPr>
        <b/>
        <sz val="9.5"/>
        <color indexed="30"/>
        <rFont val="Arial"/>
        <family val="2"/>
      </rPr>
      <t xml:space="preserve">8. </t>
    </r>
    <r>
      <rPr>
        <b/>
        <u/>
        <sz val="9.5"/>
        <color indexed="30"/>
        <rFont val="Arial"/>
        <family val="2"/>
      </rPr>
      <t>Accident Insurance (LAA)</t>
    </r>
  </si>
  <si>
    <r>
      <t>(</t>
    </r>
    <r>
      <rPr>
        <b/>
        <i/>
        <u/>
        <sz val="8.5"/>
        <color indexed="17"/>
        <rFont val="Arial"/>
        <family val="2"/>
      </rPr>
      <t>enter amount</t>
    </r>
    <r>
      <rPr>
        <i/>
        <sz val="8.5"/>
        <rFont val="Arial"/>
        <family val="2"/>
      </rPr>
      <t>) premium calculated by the accident insurance company on the basis of the total annual gross salary.</t>
    </r>
  </si>
  <si>
    <r>
      <t xml:space="preserve">9. </t>
    </r>
    <r>
      <rPr>
        <b/>
        <u/>
        <sz val="9.5"/>
        <color indexed="30"/>
        <rFont val="Arial"/>
        <family val="2"/>
      </rPr>
      <t>Summary of insurance contributions and premiums</t>
    </r>
  </si>
  <si>
    <t xml:space="preserve">Monthly total </t>
  </si>
  <si>
    <t>to be paid in its entirety by the employer</t>
  </si>
  <si>
    <r>
      <t xml:space="preserve">10. </t>
    </r>
    <r>
      <rPr>
        <b/>
        <u/>
        <sz val="9.5"/>
        <color indexed="30"/>
        <rFont val="Arial"/>
        <family val="2"/>
      </rPr>
      <t>Summary of salary and other amounts payable to the private household employee (without deductions)</t>
    </r>
  </si>
  <si>
    <t xml:space="preserve">Monthly salary  </t>
  </si>
  <si>
    <t>Section 1</t>
  </si>
  <si>
    <t xml:space="preserve">Accommodation allowance </t>
  </si>
  <si>
    <t>Section 3</t>
  </si>
  <si>
    <t>Food allowance</t>
  </si>
  <si>
    <t>Partial food allowance</t>
  </si>
  <si>
    <t>Travel costs</t>
  </si>
  <si>
    <t>Sections 2/3</t>
  </si>
  <si>
    <t xml:space="preserve">Monthly cash net total </t>
  </si>
  <si>
    <t>to be paid to the private household employee into his/her postal/bank account.</t>
  </si>
  <si>
    <r>
      <t>Remarks:</t>
    </r>
    <r>
      <rPr>
        <b/>
        <sz val="9.5"/>
        <rFont val="Arial"/>
        <family val="2"/>
      </rPr>
      <t xml:space="preserve"> this table does not replace the pay slip.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</si>
</sst>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SFr.&quot;\ #,##0.00"/>
    <numFmt numFmtId="166" formatCode="&quot;fr.&quot;\ #,##0.0"/>
    <numFmt numFmtId="167" formatCode="&quot;fr.&quot;\ #,##0.00"/>
  </numFmts>
  <fonts count="42">
    <font>
      <sz val="10"/>
      <name val="MS Sans Serif"/>
    </font>
    <font>
      <sz val="10"/>
      <name val="MS Sans Serif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10"/>
      <name val="Arial"/>
      <family val="2"/>
    </font>
    <font>
      <sz val="10"/>
      <color indexed="1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9.5"/>
      <color indexed="30"/>
      <name val="Arial"/>
      <family val="2"/>
    </font>
    <font>
      <b/>
      <sz val="9.5"/>
      <color indexed="30"/>
      <name val="Arial"/>
      <family val="2"/>
    </font>
    <font>
      <sz val="9.5"/>
      <name val="Arial"/>
      <family val="2"/>
    </font>
    <font>
      <u/>
      <sz val="9.5"/>
      <name val="Arial"/>
      <family val="2"/>
    </font>
    <font>
      <b/>
      <sz val="9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b/>
      <i/>
      <sz val="8.5"/>
      <color indexed="17"/>
      <name val="Arial"/>
      <family val="2"/>
    </font>
    <font>
      <b/>
      <i/>
      <u/>
      <sz val="8.5"/>
      <color indexed="17"/>
      <name val="Arial"/>
      <family val="2"/>
    </font>
    <font>
      <b/>
      <i/>
      <sz val="8.5"/>
      <color indexed="10"/>
      <name val="Arial"/>
      <family val="2"/>
    </font>
    <font>
      <b/>
      <i/>
      <u/>
      <sz val="8.5"/>
      <color indexed="10"/>
      <name val="Arial"/>
      <family val="2"/>
    </font>
    <font>
      <i/>
      <u/>
      <sz val="8.5"/>
      <name val="Arial"/>
      <family val="2"/>
    </font>
    <font>
      <b/>
      <i/>
      <sz val="9.5"/>
      <name val="Arial"/>
      <family val="2"/>
    </font>
    <font>
      <b/>
      <u/>
      <sz val="9.5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6500"/>
      <name val="Arial"/>
      <family val="2"/>
    </font>
    <font>
      <b/>
      <sz val="18"/>
      <color theme="3"/>
      <name val="Cambria"/>
      <family val="2"/>
      <scheme val="major"/>
    </font>
    <font>
      <b/>
      <i/>
      <sz val="11"/>
      <color rgb="FF00B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6" fillId="27" borderId="0" applyNumberFormat="0" applyBorder="0" applyAlignment="0" applyProtection="0"/>
    <xf numFmtId="0" fontId="37" fillId="28" borderId="12" applyNumberFormat="0" applyAlignment="0" applyProtection="0"/>
    <xf numFmtId="0" fontId="5" fillId="29" borderId="13" applyNumberFormat="0" applyAlignment="0" applyProtection="0"/>
    <xf numFmtId="0" fontId="6" fillId="0" borderId="0" applyNumberFormat="0" applyBorder="0" applyAlignment="0" applyProtection="0"/>
    <xf numFmtId="0" fontId="7" fillId="30" borderId="0" applyNumberFormat="0" applyBorder="0" applyAlignment="0" applyProtection="0"/>
    <xf numFmtId="0" fontId="8" fillId="0" borderId="14" applyNumberFormat="0" applyAlignment="0" applyProtection="0"/>
    <xf numFmtId="0" fontId="9" fillId="0" borderId="15" applyNumberFormat="0" applyAlignment="0" applyProtection="0"/>
    <xf numFmtId="0" fontId="10" fillId="0" borderId="16" applyNumberFormat="0" applyAlignment="0" applyProtection="0"/>
    <xf numFmtId="0" fontId="10" fillId="0" borderId="0" applyNumberFormat="0" applyBorder="0" applyAlignment="0" applyProtection="0"/>
    <xf numFmtId="0" fontId="38" fillId="31" borderId="12" applyNumberFormat="0" applyAlignment="0" applyProtection="0"/>
    <xf numFmtId="0" fontId="12" fillId="0" borderId="17" applyNumberFormat="0" applyAlignment="0" applyProtection="0"/>
    <xf numFmtId="0" fontId="39" fillId="32" borderId="0" applyNumberFormat="0" applyBorder="0" applyAlignment="0" applyProtection="0"/>
    <xf numFmtId="0" fontId="1" fillId="33" borderId="18" applyNumberFormat="0" applyAlignment="0" applyProtection="0"/>
    <xf numFmtId="0" fontId="13" fillId="28" borderId="19" applyNumberFormat="0" applyAlignment="0" applyProtection="0"/>
    <xf numFmtId="0" fontId="40" fillId="0" borderId="0" applyNumberFormat="0" applyBorder="0" applyAlignment="0" applyProtection="0"/>
    <xf numFmtId="0" fontId="14" fillId="0" borderId="20" applyNumberFormat="0" applyAlignment="0" applyProtection="0"/>
    <xf numFmtId="0" fontId="11" fillId="0" borderId="0" applyNumberFormat="0" applyBorder="0" applyAlignment="0" applyProtection="0"/>
  </cellStyleXfs>
  <cellXfs count="57">
    <xf numFmtId="0" fontId="0" fillId="0" borderId="0" xfId="0"/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/>
    <xf numFmtId="164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164" fontId="24" fillId="0" borderId="2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166" fontId="26" fillId="0" borderId="5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 wrapText="1"/>
    </xf>
    <xf numFmtId="2" fontId="24" fillId="0" borderId="0" xfId="0" applyNumberFormat="1" applyFont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 wrapText="1"/>
    </xf>
    <xf numFmtId="164" fontId="26" fillId="0" borderId="7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26" fillId="0" borderId="4" xfId="0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2" fontId="28" fillId="0" borderId="8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10" fontId="28" fillId="0" borderId="9" xfId="0" applyNumberFormat="1" applyFont="1" applyBorder="1" applyAlignment="1">
      <alignment horizontal="left" vertical="center" wrapText="1"/>
    </xf>
    <xf numFmtId="0" fontId="28" fillId="0" borderId="11" xfId="0" applyFont="1" applyBorder="1" applyAlignment="1">
      <alignment vertical="center" wrapText="1"/>
    </xf>
    <xf numFmtId="2" fontId="33" fillId="0" borderId="0" xfId="0" applyNumberFormat="1" applyFont="1" applyAlignment="1">
      <alignment horizontal="center" vertical="center" wrapText="1"/>
    </xf>
    <xf numFmtId="2" fontId="28" fillId="0" borderId="9" xfId="0" applyNumberFormat="1" applyFont="1" applyBorder="1" applyAlignment="1">
      <alignment vertical="center" wrapText="1"/>
    </xf>
    <xf numFmtId="165" fontId="28" fillId="0" borderId="9" xfId="0" applyNumberFormat="1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34" fillId="0" borderId="8" xfId="0" applyFont="1" applyBorder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0" fontId="26" fillId="0" borderId="3" xfId="0" applyFont="1" applyBorder="1" applyAlignment="1">
      <alignment horizontal="left" vertical="center"/>
    </xf>
    <xf numFmtId="167" fontId="26" fillId="0" borderId="5" xfId="0" applyNumberFormat="1" applyFont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showGridLines="0" tabSelected="1" zoomScaleNormal="100" workbookViewId="0">
      <selection activeCell="B7" sqref="B7"/>
    </sheetView>
  </sheetViews>
  <sheetFormatPr defaultColWidth="11.42578125" defaultRowHeight="15" customHeight="1"/>
  <cols>
    <col min="1" max="1" width="40" style="4" customWidth="1"/>
    <col min="2" max="2" width="9.7109375" style="6" customWidth="1"/>
    <col min="3" max="3" width="50.140625" style="37" customWidth="1"/>
    <col min="4" max="4" width="11.42578125" style="4" customWidth="1"/>
    <col min="5" max="5" width="7.42578125" style="4" customWidth="1"/>
    <col min="6" max="6" width="11.5703125" style="4" customWidth="1"/>
    <col min="7" max="16384" width="11.42578125" style="5"/>
  </cols>
  <sheetData>
    <row r="1" spans="1:4" ht="15" customHeight="1">
      <c r="A1" s="9" t="s">
        <v>0</v>
      </c>
      <c r="B1" s="2"/>
      <c r="C1" s="36"/>
      <c r="D1" s="3"/>
    </row>
    <row r="2" spans="1:4" ht="1.5" customHeight="1">
      <c r="A2" s="1"/>
      <c r="B2" s="2"/>
      <c r="C2" s="36"/>
      <c r="D2" s="3"/>
    </row>
    <row r="3" spans="1:4" ht="15" customHeight="1">
      <c r="A3" s="10" t="s">
        <v>1</v>
      </c>
    </row>
    <row r="4" spans="1:4" ht="15" customHeight="1">
      <c r="A4" s="11" t="s">
        <v>2</v>
      </c>
    </row>
    <row r="5" spans="1:4" ht="0.75" customHeight="1">
      <c r="A5" s="7"/>
      <c r="B5" s="2"/>
      <c r="C5" s="38"/>
    </row>
    <row r="6" spans="1:4" ht="15" customHeight="1">
      <c r="A6" s="12" t="s">
        <v>3</v>
      </c>
      <c r="B6" s="13"/>
      <c r="C6" s="39"/>
    </row>
    <row r="7" spans="1:4" ht="21.75" customHeight="1">
      <c r="A7" s="14" t="s">
        <v>4</v>
      </c>
      <c r="B7" s="15">
        <v>0</v>
      </c>
      <c r="C7" s="40" t="s">
        <v>5</v>
      </c>
    </row>
    <row r="8" spans="1:4" ht="21.75" customHeight="1">
      <c r="A8" s="16" t="s">
        <v>6</v>
      </c>
      <c r="B8" s="17">
        <f>B7/0.936</f>
        <v>0</v>
      </c>
      <c r="C8" s="40" t="s">
        <v>7</v>
      </c>
    </row>
    <row r="9" spans="1:4" ht="22.5" customHeight="1">
      <c r="A9" s="18" t="s">
        <v>8</v>
      </c>
      <c r="B9" s="19">
        <f>ROUNDDOWN(B8,0)</f>
        <v>0</v>
      </c>
      <c r="C9" s="41" t="s">
        <v>9</v>
      </c>
    </row>
    <row r="10" spans="1:4" ht="4.5" customHeight="1">
      <c r="A10" s="20"/>
      <c r="B10" s="15"/>
    </row>
    <row r="11" spans="1:4" ht="15" customHeight="1">
      <c r="A11" s="21" t="s">
        <v>10</v>
      </c>
      <c r="B11" s="13"/>
      <c r="C11" s="42"/>
    </row>
    <row r="12" spans="1:4" ht="21.75" customHeight="1">
      <c r="A12" s="22" t="s">
        <v>11</v>
      </c>
      <c r="B12" s="23">
        <f>B7/180</f>
        <v>0</v>
      </c>
      <c r="C12" s="40" t="s">
        <v>12</v>
      </c>
    </row>
    <row r="13" spans="1:4" ht="21.75" customHeight="1">
      <c r="A13" s="16" t="s">
        <v>13</v>
      </c>
      <c r="B13" s="23">
        <f>B12*1.25</f>
        <v>0</v>
      </c>
      <c r="C13" s="40" t="s">
        <v>14</v>
      </c>
    </row>
    <row r="14" spans="1:4" ht="21.75" customHeight="1">
      <c r="A14" s="16" t="s">
        <v>15</v>
      </c>
      <c r="B14" s="23">
        <f>B12*1.5</f>
        <v>0</v>
      </c>
      <c r="C14" s="40" t="s">
        <v>16</v>
      </c>
    </row>
    <row r="15" spans="1:4" ht="22.5" customHeight="1">
      <c r="A15" s="18" t="s">
        <v>17</v>
      </c>
      <c r="B15" s="24">
        <f>B12*2</f>
        <v>0</v>
      </c>
      <c r="C15" s="41" t="s">
        <v>18</v>
      </c>
    </row>
    <row r="16" spans="1:4" ht="4.5" customHeight="1">
      <c r="A16" s="20"/>
      <c r="B16" s="15"/>
    </row>
    <row r="17" spans="1:6" ht="15" customHeight="1">
      <c r="A17" s="25" t="s">
        <v>19</v>
      </c>
      <c r="B17" s="13"/>
      <c r="C17" s="43"/>
    </row>
    <row r="18" spans="1:6" ht="15" customHeight="1">
      <c r="A18" s="16" t="s">
        <v>20</v>
      </c>
      <c r="B18" s="15">
        <f>B9</f>
        <v>0</v>
      </c>
      <c r="C18" s="40" t="s">
        <v>21</v>
      </c>
    </row>
    <row r="19" spans="1:6" ht="21.75" customHeight="1">
      <c r="A19" s="16" t="s">
        <v>22</v>
      </c>
      <c r="B19" s="15">
        <v>0</v>
      </c>
      <c r="C19" s="40" t="s">
        <v>23</v>
      </c>
    </row>
    <row r="20" spans="1:6" ht="31.5" customHeight="1">
      <c r="A20" s="14" t="s">
        <v>24</v>
      </c>
      <c r="B20" s="15">
        <v>0</v>
      </c>
      <c r="C20" s="40" t="s">
        <v>25</v>
      </c>
    </row>
    <row r="21" spans="1:6" ht="32.25" customHeight="1">
      <c r="A21" s="14" t="s">
        <v>26</v>
      </c>
      <c r="B21" s="15">
        <v>0</v>
      </c>
      <c r="C21" s="40" t="s">
        <v>27</v>
      </c>
    </row>
    <row r="22" spans="1:6" ht="32.25" customHeight="1">
      <c r="A22" s="26" t="s">
        <v>28</v>
      </c>
      <c r="B22" s="15">
        <v>0</v>
      </c>
      <c r="C22" s="40" t="s">
        <v>29</v>
      </c>
      <c r="F22" s="8"/>
    </row>
    <row r="23" spans="1:6" ht="21.75" customHeight="1">
      <c r="A23" s="16" t="s">
        <v>30</v>
      </c>
      <c r="B23" s="15">
        <v>0</v>
      </c>
      <c r="C23" s="40" t="s">
        <v>31</v>
      </c>
    </row>
    <row r="24" spans="1:6" ht="15" customHeight="1">
      <c r="A24" s="16" t="s">
        <v>32</v>
      </c>
      <c r="B24" s="15">
        <v>0</v>
      </c>
      <c r="C24" s="40" t="s">
        <v>33</v>
      </c>
    </row>
    <row r="25" spans="1:6" ht="31.5" customHeight="1">
      <c r="A25" s="27" t="s">
        <v>34</v>
      </c>
      <c r="B25" s="19">
        <f>SUM(B18:B24)</f>
        <v>0</v>
      </c>
      <c r="C25" s="44" t="s">
        <v>35</v>
      </c>
    </row>
    <row r="26" spans="1:6" ht="4.5" customHeight="1">
      <c r="A26" s="20"/>
      <c r="B26" s="15"/>
    </row>
    <row r="27" spans="1:6" ht="15" customHeight="1">
      <c r="A27" s="25" t="s">
        <v>36</v>
      </c>
      <c r="B27" s="13"/>
      <c r="C27" s="52" t="s">
        <v>37</v>
      </c>
    </row>
    <row r="28" spans="1:6" ht="15" customHeight="1">
      <c r="A28" s="16" t="s">
        <v>38</v>
      </c>
      <c r="B28" s="15">
        <f>B25*10.6%</f>
        <v>0</v>
      </c>
      <c r="C28" s="40" t="s">
        <v>39</v>
      </c>
    </row>
    <row r="29" spans="1:6" ht="15" customHeight="1">
      <c r="A29" s="16" t="s">
        <v>40</v>
      </c>
      <c r="B29" s="15">
        <f>B25*2.2%</f>
        <v>0</v>
      </c>
      <c r="C29" s="40" t="s">
        <v>41</v>
      </c>
    </row>
    <row r="30" spans="1:6" ht="15" customHeight="1">
      <c r="A30" s="28" t="s">
        <v>42</v>
      </c>
      <c r="B30" s="56">
        <f>SUM(B28:B29)</f>
        <v>0</v>
      </c>
      <c r="C30" s="41"/>
    </row>
    <row r="31" spans="1:6" ht="4.5" customHeight="1" thickBot="1">
      <c r="A31" s="16"/>
      <c r="B31" s="15"/>
      <c r="C31" s="40"/>
    </row>
    <row r="32" spans="1:6" ht="30.75" customHeight="1">
      <c r="A32" s="21" t="s">
        <v>43</v>
      </c>
      <c r="B32" s="13"/>
      <c r="C32" s="45" t="s">
        <v>44</v>
      </c>
    </row>
    <row r="33" spans="1:3" ht="15" customHeight="1">
      <c r="A33" s="16" t="s">
        <v>45</v>
      </c>
      <c r="B33" s="15">
        <f>B25*1.25%</f>
        <v>0</v>
      </c>
      <c r="C33" s="46" t="s">
        <v>46</v>
      </c>
    </row>
    <row r="34" spans="1:3" ht="15" customHeight="1">
      <c r="A34" s="16" t="s">
        <v>47</v>
      </c>
      <c r="B34" s="15">
        <f>B28*5%</f>
        <v>0</v>
      </c>
      <c r="C34" s="46" t="s">
        <v>48</v>
      </c>
    </row>
    <row r="35" spans="1:3" ht="15" customHeight="1">
      <c r="A35" s="16" t="s">
        <v>49</v>
      </c>
      <c r="B35" s="15">
        <f>B25*1.65%</f>
        <v>0</v>
      </c>
      <c r="C35" s="46" t="s">
        <v>50</v>
      </c>
    </row>
    <row r="36" spans="1:3" ht="15" customHeight="1">
      <c r="A36" s="16" t="s">
        <v>51</v>
      </c>
      <c r="B36" s="15">
        <f>B28*5%</f>
        <v>0</v>
      </c>
      <c r="C36" s="46" t="s">
        <v>48</v>
      </c>
    </row>
    <row r="37" spans="1:3" ht="15" customHeight="1">
      <c r="A37" s="16" t="s">
        <v>52</v>
      </c>
      <c r="B37" s="15">
        <f>B25*1.5%</f>
        <v>0</v>
      </c>
      <c r="C37" s="46" t="s">
        <v>53</v>
      </c>
    </row>
    <row r="38" spans="1:3" ht="15" customHeight="1">
      <c r="A38" s="16" t="s">
        <v>54</v>
      </c>
      <c r="B38" s="15">
        <f>B28*5%</f>
        <v>0</v>
      </c>
      <c r="C38" s="46" t="s">
        <v>48</v>
      </c>
    </row>
    <row r="39" spans="1:3" ht="15" customHeight="1">
      <c r="A39" s="16" t="s">
        <v>55</v>
      </c>
      <c r="B39" s="15">
        <f>B25*2.48%</f>
        <v>0</v>
      </c>
      <c r="C39" s="46" t="s">
        <v>56</v>
      </c>
    </row>
    <row r="40" spans="1:3" ht="15" customHeight="1">
      <c r="A40" s="55" t="s">
        <v>57</v>
      </c>
      <c r="B40" s="15">
        <f>B25*0.04%</f>
        <v>0</v>
      </c>
      <c r="C40" s="46" t="s">
        <v>58</v>
      </c>
    </row>
    <row r="41" spans="1:3" ht="15" customHeight="1">
      <c r="A41" s="55" t="s">
        <v>59</v>
      </c>
      <c r="B41" s="15">
        <f>B25*0.04%</f>
        <v>0</v>
      </c>
      <c r="C41" s="46" t="s">
        <v>58</v>
      </c>
    </row>
    <row r="42" spans="1:3" ht="15" customHeight="1">
      <c r="A42" s="16" t="s">
        <v>60</v>
      </c>
      <c r="B42" s="15">
        <f>B28*5%</f>
        <v>0</v>
      </c>
      <c r="C42" s="46" t="s">
        <v>48</v>
      </c>
    </row>
    <row r="43" spans="1:3" ht="15" customHeight="1">
      <c r="A43" s="16" t="s">
        <v>61</v>
      </c>
      <c r="B43" s="15">
        <f>B25*0.064%</f>
        <v>0</v>
      </c>
      <c r="C43" s="40" t="s">
        <v>62</v>
      </c>
    </row>
    <row r="44" spans="1:3" ht="15" customHeight="1">
      <c r="A44" s="16" t="s">
        <v>63</v>
      </c>
      <c r="B44" s="15">
        <f>B25*2.25%</f>
        <v>0</v>
      </c>
      <c r="C44" s="46" t="s">
        <v>64</v>
      </c>
    </row>
    <row r="45" spans="1:3" ht="15" customHeight="1">
      <c r="A45" s="16" t="s">
        <v>65</v>
      </c>
      <c r="B45" s="15">
        <f>B25*0.07%</f>
        <v>0</v>
      </c>
      <c r="C45" s="46" t="s">
        <v>66</v>
      </c>
    </row>
    <row r="46" spans="1:3" ht="15" customHeight="1">
      <c r="A46" s="16" t="s">
        <v>67</v>
      </c>
      <c r="B46" s="15">
        <f>B25*0.15%</f>
        <v>0</v>
      </c>
      <c r="C46" s="46" t="s">
        <v>68</v>
      </c>
    </row>
    <row r="47" spans="1:3" ht="15" customHeight="1">
      <c r="A47" s="16" t="s">
        <v>69</v>
      </c>
      <c r="B47" s="15">
        <f>B28*2.621%</f>
        <v>0</v>
      </c>
      <c r="C47" s="46" t="s">
        <v>70</v>
      </c>
    </row>
    <row r="48" spans="1:3" ht="15" customHeight="1">
      <c r="A48" s="16" t="s">
        <v>71</v>
      </c>
      <c r="B48" s="15">
        <f>B25*2.62%</f>
        <v>0</v>
      </c>
      <c r="C48" s="46" t="s">
        <v>72</v>
      </c>
    </row>
    <row r="49" spans="1:7" ht="15" customHeight="1">
      <c r="A49" s="16" t="s">
        <v>73</v>
      </c>
      <c r="B49" s="15">
        <f>B25*0.12%</f>
        <v>0</v>
      </c>
      <c r="C49" s="46" t="s">
        <v>74</v>
      </c>
    </row>
    <row r="50" spans="1:7" ht="15" customHeight="1">
      <c r="A50" s="16" t="s">
        <v>75</v>
      </c>
      <c r="B50" s="15">
        <f>B28*0.53%</f>
        <v>0</v>
      </c>
      <c r="C50" s="46" t="s">
        <v>76</v>
      </c>
    </row>
    <row r="51" spans="1:7" ht="15" customHeight="1" thickBot="1">
      <c r="A51" s="28" t="s">
        <v>77</v>
      </c>
      <c r="B51" s="19">
        <f>SUM(B33:B50)</f>
        <v>0</v>
      </c>
      <c r="C51" s="41" t="s">
        <v>78</v>
      </c>
      <c r="G51" s="4" t="s">
        <v>78</v>
      </c>
    </row>
    <row r="52" spans="1:7" ht="4.5" customHeight="1" thickBot="1">
      <c r="A52" s="20"/>
      <c r="B52" s="15"/>
    </row>
    <row r="53" spans="1:7" ht="39" customHeight="1">
      <c r="A53" s="29" t="s">
        <v>79</v>
      </c>
      <c r="B53" s="30">
        <v>0</v>
      </c>
      <c r="C53" s="47" t="s">
        <v>80</v>
      </c>
    </row>
    <row r="54" spans="1:7" ht="4.5" customHeight="1">
      <c r="A54" s="20"/>
      <c r="B54" s="17"/>
    </row>
    <row r="55" spans="1:7" ht="25.5" customHeight="1">
      <c r="A55" s="31" t="s">
        <v>81</v>
      </c>
      <c r="B55" s="30">
        <v>0</v>
      </c>
      <c r="C55" s="47" t="s">
        <v>82</v>
      </c>
    </row>
    <row r="56" spans="1:7" ht="4.5" customHeight="1">
      <c r="A56" s="20"/>
      <c r="B56" s="17"/>
    </row>
    <row r="57" spans="1:7" ht="25.5" customHeight="1">
      <c r="A57" s="31" t="s">
        <v>83</v>
      </c>
      <c r="B57" s="30">
        <v>0</v>
      </c>
      <c r="C57" s="47" t="s">
        <v>84</v>
      </c>
    </row>
    <row r="58" spans="1:7" ht="4.5" customHeight="1">
      <c r="A58" s="32" t="s">
        <v>78</v>
      </c>
      <c r="B58" s="15"/>
      <c r="C58" s="36"/>
    </row>
    <row r="59" spans="1:7" ht="15" customHeight="1">
      <c r="A59" s="33" t="s">
        <v>85</v>
      </c>
      <c r="B59" s="13"/>
      <c r="C59" s="39"/>
    </row>
    <row r="60" spans="1:7" ht="15" customHeight="1">
      <c r="A60" s="34" t="s">
        <v>86</v>
      </c>
      <c r="B60" s="19">
        <f>B57+B55+B53+B51+B30</f>
        <v>0</v>
      </c>
      <c r="C60" s="53" t="s">
        <v>87</v>
      </c>
    </row>
    <row r="61" spans="1:7" ht="4.5" customHeight="1">
      <c r="A61" s="20"/>
      <c r="B61" s="15"/>
      <c r="C61" s="48"/>
    </row>
    <row r="62" spans="1:7" ht="15" customHeight="1">
      <c r="A62" s="21" t="s">
        <v>88</v>
      </c>
      <c r="B62" s="13"/>
      <c r="C62" s="42"/>
    </row>
    <row r="63" spans="1:7" ht="15" customHeight="1">
      <c r="A63" s="16" t="s">
        <v>89</v>
      </c>
      <c r="B63" s="15">
        <f>B7</f>
        <v>0</v>
      </c>
      <c r="C63" s="49" t="s">
        <v>90</v>
      </c>
    </row>
    <row r="64" spans="1:7" ht="15" customHeight="1">
      <c r="A64" s="14" t="s">
        <v>91</v>
      </c>
      <c r="B64" s="15">
        <f>B20</f>
        <v>0</v>
      </c>
      <c r="C64" s="50" t="s">
        <v>92</v>
      </c>
    </row>
    <row r="65" spans="1:3" ht="15" customHeight="1">
      <c r="A65" s="16" t="s">
        <v>93</v>
      </c>
      <c r="B65" s="15">
        <f>B21</f>
        <v>0</v>
      </c>
      <c r="C65" s="40" t="s">
        <v>92</v>
      </c>
    </row>
    <row r="66" spans="1:3" ht="15" customHeight="1">
      <c r="A66" s="16" t="s">
        <v>94</v>
      </c>
      <c r="B66" s="15">
        <f>B22</f>
        <v>0</v>
      </c>
      <c r="C66" s="40" t="s">
        <v>92</v>
      </c>
    </row>
    <row r="67" spans="1:3" ht="15" customHeight="1">
      <c r="A67" s="16" t="s">
        <v>95</v>
      </c>
      <c r="B67" s="15">
        <f>B23</f>
        <v>0</v>
      </c>
      <c r="C67" s="40" t="s">
        <v>92</v>
      </c>
    </row>
    <row r="68" spans="1:3" ht="15" customHeight="1">
      <c r="A68" s="14" t="s">
        <v>32</v>
      </c>
      <c r="B68" s="15">
        <f>B24</f>
        <v>0</v>
      </c>
      <c r="C68" s="40" t="s">
        <v>96</v>
      </c>
    </row>
    <row r="69" spans="1:3" ht="25.5" customHeight="1">
      <c r="A69" s="35" t="s">
        <v>97</v>
      </c>
      <c r="B69" s="19">
        <f>SUM(B63:B68)</f>
        <v>0</v>
      </c>
      <c r="C69" s="53" t="s">
        <v>98</v>
      </c>
    </row>
    <row r="71" spans="1:3" ht="15" customHeight="1">
      <c r="A71" s="54" t="s">
        <v>99</v>
      </c>
      <c r="B71" s="2"/>
      <c r="C71" s="51"/>
    </row>
    <row r="72" spans="1:3" ht="15" customHeight="1">
      <c r="C72" s="36"/>
    </row>
  </sheetData>
  <pageMargins left="0.39370078740157483" right="0.19685039370078741" top="0.59055118110236227" bottom="0.19685039370078741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5BF552D92CE4BB1A2E4C4F71E711C" ma:contentTypeVersion="13" ma:contentTypeDescription="Create a new document." ma:contentTypeScope="" ma:versionID="2881e69192498ce8cf37e45caa27a392">
  <xsd:schema xmlns:xsd="http://www.w3.org/2001/XMLSchema" xmlns:xs="http://www.w3.org/2001/XMLSchema" xmlns:p="http://schemas.microsoft.com/office/2006/metadata/properties" xmlns:ns2="80863985-16fe-4346-802f-34b8bfee931c" xmlns:ns3="465cc116-7ed8-4ae2-9a54-bdde6adf17f1" targetNamespace="http://schemas.microsoft.com/office/2006/metadata/properties" ma:root="true" ma:fieldsID="78e266412222f12e676102d11c351ee3" ns2:_="" ns3:_="">
    <xsd:import namespace="80863985-16fe-4346-802f-34b8bfee931c"/>
    <xsd:import namespace="465cc116-7ed8-4ae2-9a54-bdde6adf1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3985-16fe-4346-802f-34b8bfee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092902-56bc-43ae-8cda-6fbb7392e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cc116-7ed8-4ae2-9a54-bdde6adf17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73091c-998c-42d1-acb9-286713c7733e}" ma:internalName="TaxCatchAll" ma:showField="CatchAllData" ma:web="465cc116-7ed8-4ae2-9a54-bdde6adf1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5cc116-7ed8-4ae2-9a54-bdde6adf17f1" xsi:nil="true"/>
    <lcf76f155ced4ddcb4097134ff3c332f xmlns="80863985-16fe-4346-802f-34b8bfee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EC03F1-EC36-4762-9478-4D00F752CFE7}"/>
</file>

<file path=customXml/itemProps2.xml><?xml version="1.0" encoding="utf-8"?>
<ds:datastoreItem xmlns:ds="http://schemas.openxmlformats.org/officeDocument/2006/customXml" ds:itemID="{4D1535A0-0724-4B2E-885E-A917472EB7C1}"/>
</file>

<file path=customXml/itemProps3.xml><?xml version="1.0" encoding="utf-8"?>
<ds:datastoreItem xmlns:ds="http://schemas.openxmlformats.org/officeDocument/2006/customXml" ds:itemID="{87E2E4B2-D912-47E9-8B2E-A1B9860EF9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Zacchia</dc:creator>
  <cp:keywords/>
  <dc:description/>
  <cp:lastModifiedBy>Fankhauser Lisa EDA FANLI</cp:lastModifiedBy>
  <cp:revision/>
  <dcterms:created xsi:type="dcterms:W3CDTF">1998-10-22T13:23:58Z</dcterms:created>
  <dcterms:modified xsi:type="dcterms:W3CDTF">2025-12-16T10:20:31Z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0x0101004BC5BF552D92CE4BB1A2E4C4F71E711C</vt:lpwstr>
  </property>
  <property fmtid="{D5CDD505-2E9C-101B-9397-08002B2CF9AE}" pid="3" name="MediaServiceImageTags">
    <vt:lpwstr/>
  </property>
</Properties>
</file>